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Towton PC Cashbook" sheetId="1" r:id="rId1"/>
    <sheet name="Heritage Lott" sheetId="2" r:id="rId2"/>
    <sheet name="KW Flood" sheetId="3" r:id="rId3"/>
  </sheets>
  <definedNames/>
  <calcPr fullCalcOnLoad="1"/>
</workbook>
</file>

<file path=xl/sharedStrings.xml><?xml version="1.0" encoding="utf-8"?>
<sst xmlns="http://schemas.openxmlformats.org/spreadsheetml/2006/main" count="166" uniqueCount="109">
  <si>
    <t>Receipts</t>
  </si>
  <si>
    <t>Payments</t>
  </si>
  <si>
    <t>Date</t>
  </si>
  <si>
    <t>Chq. No.</t>
  </si>
  <si>
    <t>Details</t>
  </si>
  <si>
    <t>Precept</t>
  </si>
  <si>
    <t>Gen admin</t>
  </si>
  <si>
    <t>Wages</t>
  </si>
  <si>
    <t>VAT</t>
  </si>
  <si>
    <t>T L Sutherland</t>
  </si>
  <si>
    <t>Tadcaster &amp; Rural CIC</t>
  </si>
  <si>
    <t>Rachel Wood</t>
  </si>
  <si>
    <t>Kirkby Wharfe Flood Group</t>
  </si>
  <si>
    <t>TOTALS</t>
  </si>
  <si>
    <t>A Hammond</t>
  </si>
  <si>
    <t>Ruralis (Old London Rd Project)</t>
  </si>
  <si>
    <t>Heritage Lottery Grant</t>
  </si>
  <si>
    <t>Re: Old London Road, Towton</t>
  </si>
  <si>
    <t>Grant amount</t>
  </si>
  <si>
    <t>Materials and management of archaeological dig</t>
  </si>
  <si>
    <t>Materials and refurbishment of Old London Road</t>
  </si>
  <si>
    <t>Materials and signage</t>
  </si>
  <si>
    <t>Expenditure</t>
  </si>
  <si>
    <t>Income</t>
  </si>
  <si>
    <t>Balance</t>
  </si>
  <si>
    <t>(inc. VAT)</t>
  </si>
  <si>
    <t>Promoting Communications Ltd</t>
  </si>
  <si>
    <t>Management of publicity, talks and school programme</t>
  </si>
  <si>
    <t>Total (Out)</t>
  </si>
  <si>
    <t>Legacy Project</t>
  </si>
  <si>
    <t>Archaeological dig director</t>
  </si>
  <si>
    <t>Archaeological dig assistant director</t>
  </si>
  <si>
    <t>G Webb (Stationery)</t>
  </si>
  <si>
    <t>In</t>
  </si>
  <si>
    <t>Cumulative Income</t>
  </si>
  <si>
    <t>Cumulative Expenditure</t>
  </si>
  <si>
    <t>L &amp; M Waterhouse</t>
  </si>
  <si>
    <t>Selby DC Precept</t>
  </si>
  <si>
    <t>K W Flood Group</t>
  </si>
  <si>
    <t>TOWTON, GRIMSTON, KIRKBY WHARFE WITH NORTH MILFORD PARISH COUNCIL - RECEIPTS AND PAYMENTS 2018/19</t>
  </si>
  <si>
    <t>17.4.18</t>
  </si>
  <si>
    <t>Signs of Cheshire Noticeboard</t>
  </si>
  <si>
    <t>From 1 April 2018</t>
  </si>
  <si>
    <t>4.5.18</t>
  </si>
  <si>
    <t>8.5.18</t>
  </si>
  <si>
    <t>30.5.18</t>
  </si>
  <si>
    <t>Aqua Dam (Flood equip.)</t>
  </si>
  <si>
    <t>First Response(Defib.)</t>
  </si>
  <si>
    <t>15.5.18</t>
  </si>
  <si>
    <t>KW Flood Group (S Leigh)</t>
  </si>
  <si>
    <t>KW Flood Group (R Oldfield)</t>
  </si>
  <si>
    <t>KW Flood Group (M Robinson)</t>
  </si>
  <si>
    <t>21.5.18</t>
  </si>
  <si>
    <t>22.5.18</t>
  </si>
  <si>
    <t>KW Flood Group (Grimston Estate)</t>
  </si>
  <si>
    <t>27.6.18</t>
  </si>
  <si>
    <t>HMRC PAYE Q1</t>
  </si>
  <si>
    <t>Other income</t>
  </si>
  <si>
    <t>Bank Interest</t>
  </si>
  <si>
    <t>4.6.18</t>
  </si>
  <si>
    <t>Deposit A/C Interest</t>
  </si>
  <si>
    <t>2.7.18</t>
  </si>
  <si>
    <t>13.7.18</t>
  </si>
  <si>
    <t>Autela Group</t>
  </si>
  <si>
    <t>Avis Thomas</t>
  </si>
  <si>
    <t>25.9.18</t>
  </si>
  <si>
    <t>G Webb (Wages)</t>
  </si>
  <si>
    <t>HMRC PAYE Q2</t>
  </si>
  <si>
    <t>5.9.18</t>
  </si>
  <si>
    <t>11.9.18</t>
  </si>
  <si>
    <t>VAT Claim</t>
  </si>
  <si>
    <t>28.9.18</t>
  </si>
  <si>
    <t>1.10.18</t>
  </si>
  <si>
    <t>Harrison Electrical</t>
  </si>
  <si>
    <t>14.11.18</t>
  </si>
  <si>
    <t>25.12.18</t>
  </si>
  <si>
    <t>HMRC PAYE Q3</t>
  </si>
  <si>
    <t>G Webb (Grit Bins)</t>
  </si>
  <si>
    <t>G Webb (Rock Salt)</t>
  </si>
  <si>
    <t>5.12.18</t>
  </si>
  <si>
    <t>P Robinson (KW Flood)</t>
  </si>
  <si>
    <t>30.1.19</t>
  </si>
  <si>
    <t>Came &amp; Co Ltd</t>
  </si>
  <si>
    <t>27.2.19</t>
  </si>
  <si>
    <t>G Webb (equipment)</t>
  </si>
  <si>
    <t>3.12.18</t>
  </si>
  <si>
    <t>Vision ICT</t>
  </si>
  <si>
    <t>25.3.19</t>
  </si>
  <si>
    <t>18.3.19</t>
  </si>
  <si>
    <t>4.3.19</t>
  </si>
  <si>
    <t>24.4.18</t>
  </si>
  <si>
    <t>Grant Amount</t>
  </si>
  <si>
    <t>25.5.18</t>
  </si>
  <si>
    <t>Leigh</t>
  </si>
  <si>
    <t>Oldfield</t>
  </si>
  <si>
    <t>Robinson</t>
  </si>
  <si>
    <t>Grimston Estate</t>
  </si>
  <si>
    <t>VAT Refund</t>
  </si>
  <si>
    <t>Aqua Dam</t>
  </si>
  <si>
    <t>26.10.16</t>
  </si>
  <si>
    <t>21.11.16</t>
  </si>
  <si>
    <t>Detail</t>
  </si>
  <si>
    <t>HMRC PAYE Q4</t>
  </si>
  <si>
    <t>Claimed</t>
  </si>
  <si>
    <t>Grant</t>
  </si>
  <si>
    <t>Flood equipment 2/2</t>
  </si>
  <si>
    <t>Flood equipment 1/2</t>
  </si>
  <si>
    <t>Professional services</t>
  </si>
  <si>
    <t>Flood equipment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</si>
</sst>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;[Red]\-[$£-809]#,##0.00"/>
    <numFmt numFmtId="173" formatCode="_-* #,##0.00_-;\-* #,##0.00_-;_-* \-??_-;_-@_-"/>
    <numFmt numFmtId="174" formatCode="dd/mm/yy"/>
    <numFmt numFmtId="175" formatCode="&quot;£&quot;#,##0.00"/>
    <numFmt numFmtId="176" formatCode="_-[$£-809]* #,##0.00_-;\-[$£-809]* #,##0.00_-;_-[$£-809]* &quot;-&quot;??_-;_-@_-"/>
  </numFmts>
  <fonts count="4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0" fillId="0" borderId="0" xfId="0" applyNumberFormat="1" applyAlignment="1">
      <alignment/>
    </xf>
    <xf numFmtId="175" fontId="3" fillId="0" borderId="13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175" fontId="3" fillId="0" borderId="13" xfId="0" applyNumberFormat="1" applyFont="1" applyBorder="1" applyAlignment="1">
      <alignment wrapText="1"/>
    </xf>
    <xf numFmtId="175" fontId="4" fillId="0" borderId="12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175" fontId="4" fillId="0" borderId="12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175" fontId="5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175" fontId="5" fillId="0" borderId="0" xfId="0" applyNumberFormat="1" applyFont="1" applyAlignment="1">
      <alignment/>
    </xf>
    <xf numFmtId="175" fontId="2" fillId="0" borderId="17" xfId="0" applyNumberFormat="1" applyFont="1" applyBorder="1" applyAlignment="1">
      <alignment/>
    </xf>
    <xf numFmtId="175" fontId="2" fillId="0" borderId="21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5" fontId="5" fillId="0" borderId="22" xfId="0" applyNumberFormat="1" applyFont="1" applyBorder="1" applyAlignment="1">
      <alignment/>
    </xf>
    <xf numFmtId="175" fontId="0" fillId="0" borderId="22" xfId="0" applyNumberForma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20" xfId="0" applyNumberFormat="1" applyBorder="1" applyAlignment="1">
      <alignment/>
    </xf>
    <xf numFmtId="175" fontId="0" fillId="0" borderId="23" xfId="0" applyNumberFormat="1" applyBorder="1" applyAlignment="1">
      <alignment/>
    </xf>
    <xf numFmtId="0" fontId="4" fillId="33" borderId="13" xfId="0" applyFont="1" applyFill="1" applyBorder="1" applyAlignment="1">
      <alignment horizontal="right"/>
    </xf>
    <xf numFmtId="175" fontId="4" fillId="0" borderId="16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15" fontId="4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horizontal="right"/>
    </xf>
    <xf numFmtId="175" fontId="3" fillId="4" borderId="24" xfId="0" applyNumberFormat="1" applyFont="1" applyFill="1" applyBorder="1" applyAlignment="1">
      <alignment/>
    </xf>
    <xf numFmtId="175" fontId="3" fillId="4" borderId="25" xfId="0" applyNumberFormat="1" applyFont="1" applyFill="1" applyBorder="1" applyAlignment="1">
      <alignment/>
    </xf>
    <xf numFmtId="176" fontId="3" fillId="7" borderId="24" xfId="0" applyNumberFormat="1" applyFont="1" applyFill="1" applyBorder="1" applyAlignment="1">
      <alignment/>
    </xf>
    <xf numFmtId="176" fontId="3" fillId="7" borderId="26" xfId="0" applyNumberFormat="1" applyFont="1" applyFill="1" applyBorder="1" applyAlignment="1">
      <alignment/>
    </xf>
    <xf numFmtId="175" fontId="4" fillId="0" borderId="27" xfId="0" applyNumberFormat="1" applyFont="1" applyBorder="1" applyAlignment="1">
      <alignment/>
    </xf>
    <xf numFmtId="175" fontId="4" fillId="0" borderId="12" xfId="0" applyNumberFormat="1" applyFont="1" applyBorder="1" applyAlignment="1">
      <alignment horizontal="right"/>
    </xf>
    <xf numFmtId="175" fontId="4" fillId="0" borderId="12" xfId="0" applyNumberFormat="1" applyFont="1" applyBorder="1" applyAlignment="1">
      <alignment horizontal="right" wrapText="1"/>
    </xf>
    <xf numFmtId="175" fontId="4" fillId="0" borderId="10" xfId="0" applyNumberFormat="1" applyFont="1" applyBorder="1" applyAlignment="1">
      <alignment horizontal="right"/>
    </xf>
    <xf numFmtId="175" fontId="4" fillId="0" borderId="15" xfId="0" applyNumberFormat="1" applyFont="1" applyBorder="1" applyAlignment="1">
      <alignment horizontal="right"/>
    </xf>
    <xf numFmtId="0" fontId="4" fillId="33" borderId="28" xfId="0" applyFont="1" applyFill="1" applyBorder="1" applyAlignment="1">
      <alignment horizontal="right"/>
    </xf>
    <xf numFmtId="175" fontId="4" fillId="0" borderId="28" xfId="0" applyNumberFormat="1" applyFont="1" applyBorder="1" applyAlignment="1">
      <alignment horizontal="right"/>
    </xf>
    <xf numFmtId="175" fontId="4" fillId="0" borderId="29" xfId="0" applyNumberFormat="1" applyFont="1" applyBorder="1" applyAlignment="1">
      <alignment horizontal="right"/>
    </xf>
    <xf numFmtId="175" fontId="4" fillId="0" borderId="28" xfId="0" applyNumberFormat="1" applyFont="1" applyBorder="1" applyAlignment="1">
      <alignment horizontal="right" wrapText="1"/>
    </xf>
    <xf numFmtId="175" fontId="4" fillId="34" borderId="18" xfId="0" applyNumberFormat="1" applyFont="1" applyFill="1" applyBorder="1" applyAlignment="1">
      <alignment/>
    </xf>
    <xf numFmtId="175" fontId="4" fillId="34" borderId="12" xfId="0" applyNumberFormat="1" applyFont="1" applyFill="1" applyBorder="1" applyAlignment="1">
      <alignment/>
    </xf>
    <xf numFmtId="175" fontId="4" fillId="34" borderId="10" xfId="0" applyNumberFormat="1" applyFont="1" applyFill="1" applyBorder="1" applyAlignment="1">
      <alignment/>
    </xf>
    <xf numFmtId="175" fontId="4" fillId="34" borderId="22" xfId="0" applyNumberFormat="1" applyFont="1" applyFill="1" applyBorder="1" applyAlignment="1">
      <alignment/>
    </xf>
    <xf numFmtId="175" fontId="4" fillId="34" borderId="12" xfId="0" applyNumberFormat="1" applyFont="1" applyFill="1" applyBorder="1" applyAlignment="1">
      <alignment horizontal="right"/>
    </xf>
    <xf numFmtId="175" fontId="4" fillId="34" borderId="24" xfId="0" applyNumberFormat="1" applyFont="1" applyFill="1" applyBorder="1" applyAlignment="1">
      <alignment/>
    </xf>
    <xf numFmtId="175" fontId="4" fillId="34" borderId="25" xfId="0" applyNumberFormat="1" applyFont="1" applyFill="1" applyBorder="1" applyAlignment="1">
      <alignment/>
    </xf>
    <xf numFmtId="0" fontId="4" fillId="0" borderId="30" xfId="0" applyFont="1" applyBorder="1" applyAlignment="1">
      <alignment horizontal="right" vertical="center"/>
    </xf>
    <xf numFmtId="175" fontId="3" fillId="0" borderId="31" xfId="0" applyNumberFormat="1" applyFont="1" applyBorder="1" applyAlignment="1">
      <alignment horizontal="right" vertical="center"/>
    </xf>
    <xf numFmtId="175" fontId="3" fillId="4" borderId="32" xfId="0" applyNumberFormat="1" applyFont="1" applyFill="1" applyBorder="1" applyAlignment="1">
      <alignment horizontal="right" vertical="center"/>
    </xf>
    <xf numFmtId="175" fontId="3" fillId="0" borderId="33" xfId="0" applyNumberFormat="1" applyFont="1" applyBorder="1" applyAlignment="1">
      <alignment horizontal="right" vertical="center"/>
    </xf>
    <xf numFmtId="175" fontId="3" fillId="0" borderId="30" xfId="0" applyNumberFormat="1" applyFont="1" applyBorder="1" applyAlignment="1">
      <alignment horizontal="right" vertical="center"/>
    </xf>
    <xf numFmtId="175" fontId="3" fillId="0" borderId="30" xfId="0" applyNumberFormat="1" applyFont="1" applyBorder="1" applyAlignment="1">
      <alignment horizontal="right" vertical="center" wrapText="1"/>
    </xf>
    <xf numFmtId="175" fontId="3" fillId="0" borderId="34" xfId="0" applyNumberFormat="1" applyFont="1" applyBorder="1" applyAlignment="1">
      <alignment horizontal="right" vertical="center"/>
    </xf>
    <xf numFmtId="175" fontId="3" fillId="0" borderId="35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6" fontId="2" fillId="7" borderId="3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2" fillId="0" borderId="36" xfId="0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5" fillId="0" borderId="30" xfId="0" applyNumberFormat="1" applyFont="1" applyBorder="1" applyAlignment="1">
      <alignment/>
    </xf>
    <xf numFmtId="175" fontId="1" fillId="0" borderId="36" xfId="0" applyNumberFormat="1" applyFont="1" applyBorder="1" applyAlignment="1">
      <alignment wrapText="1"/>
    </xf>
    <xf numFmtId="175" fontId="1" fillId="0" borderId="36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6" fontId="0" fillId="0" borderId="37" xfId="0" applyNumberFormat="1" applyBorder="1" applyAlignment="1">
      <alignment/>
    </xf>
    <xf numFmtId="0" fontId="4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5" fontId="3" fillId="0" borderId="21" xfId="0" applyNumberFormat="1" applyFont="1" applyBorder="1" applyAlignment="1">
      <alignment/>
    </xf>
    <xf numFmtId="175" fontId="4" fillId="34" borderId="18" xfId="0" applyNumberFormat="1" applyFont="1" applyFill="1" applyBorder="1" applyAlignment="1">
      <alignment horizontal="right"/>
    </xf>
    <xf numFmtId="175" fontId="4" fillId="34" borderId="22" xfId="0" applyNumberFormat="1" applyFont="1" applyFill="1" applyBorder="1" applyAlignment="1">
      <alignment horizontal="right"/>
    </xf>
    <xf numFmtId="175" fontId="4" fillId="34" borderId="19" xfId="0" applyNumberFormat="1" applyFont="1" applyFill="1" applyBorder="1" applyAlignment="1">
      <alignment horizontal="right"/>
    </xf>
    <xf numFmtId="175" fontId="4" fillId="34" borderId="20" xfId="0" applyNumberFormat="1" applyFont="1" applyFill="1" applyBorder="1" applyAlignment="1">
      <alignment horizontal="right"/>
    </xf>
    <xf numFmtId="175" fontId="4" fillId="34" borderId="23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175" fontId="4" fillId="34" borderId="39" xfId="0" applyNumberFormat="1" applyFont="1" applyFill="1" applyBorder="1" applyAlignment="1">
      <alignment horizontal="right"/>
    </xf>
    <xf numFmtId="175" fontId="4" fillId="34" borderId="28" xfId="0" applyNumberFormat="1" applyFont="1" applyFill="1" applyBorder="1" applyAlignment="1">
      <alignment horizontal="right"/>
    </xf>
    <xf numFmtId="175" fontId="4" fillId="34" borderId="40" xfId="0" applyNumberFormat="1" applyFont="1" applyFill="1" applyBorder="1" applyAlignment="1">
      <alignment horizontal="right"/>
    </xf>
    <xf numFmtId="175" fontId="4" fillId="34" borderId="41" xfId="0" applyNumberFormat="1" applyFont="1" applyFill="1" applyBorder="1" applyAlignment="1">
      <alignment/>
    </xf>
    <xf numFmtId="175" fontId="4" fillId="7" borderId="11" xfId="0" applyNumberFormat="1" applyFont="1" applyFill="1" applyBorder="1" applyAlignment="1">
      <alignment/>
    </xf>
    <xf numFmtId="175" fontId="4" fillId="7" borderId="10" xfId="0" applyNumberFormat="1" applyFont="1" applyFill="1" applyBorder="1" applyAlignment="1">
      <alignment/>
    </xf>
    <xf numFmtId="0" fontId="0" fillId="7" borderId="0" xfId="0" applyFill="1" applyAlignment="1">
      <alignment/>
    </xf>
    <xf numFmtId="175" fontId="4" fillId="19" borderId="10" xfId="0" applyNumberFormat="1" applyFont="1" applyFill="1" applyBorder="1" applyAlignment="1">
      <alignment/>
    </xf>
    <xf numFmtId="175" fontId="4" fillId="19" borderId="28" xfId="0" applyNumberFormat="1" applyFont="1" applyFill="1" applyBorder="1" applyAlignment="1">
      <alignment horizontal="right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175" fontId="3" fillId="4" borderId="46" xfId="0" applyNumberFormat="1" applyFont="1" applyFill="1" applyBorder="1" applyAlignment="1">
      <alignment horizontal="center" vertical="center"/>
    </xf>
    <xf numFmtId="175" fontId="3" fillId="4" borderId="47" xfId="0" applyNumberFormat="1" applyFont="1" applyFill="1" applyBorder="1" applyAlignment="1">
      <alignment horizontal="center" vertical="center"/>
    </xf>
    <xf numFmtId="175" fontId="3" fillId="4" borderId="48" xfId="0" applyNumberFormat="1" applyFont="1" applyFill="1" applyBorder="1" applyAlignment="1">
      <alignment horizontal="center" vertical="center"/>
    </xf>
    <xf numFmtId="175" fontId="3" fillId="4" borderId="49" xfId="0" applyNumberFormat="1" applyFont="1" applyFill="1" applyBorder="1" applyAlignment="1">
      <alignment horizontal="center" vertical="center"/>
    </xf>
    <xf numFmtId="175" fontId="3" fillId="4" borderId="0" xfId="0" applyNumberFormat="1" applyFont="1" applyFill="1" applyAlignment="1">
      <alignment horizontal="center" vertical="center"/>
    </xf>
    <xf numFmtId="175" fontId="3" fillId="4" borderId="50" xfId="0" applyNumberFormat="1" applyFont="1" applyFill="1" applyBorder="1" applyAlignment="1">
      <alignment horizontal="center" vertical="center"/>
    </xf>
    <xf numFmtId="176" fontId="3" fillId="7" borderId="46" xfId="0" applyNumberFormat="1" applyFont="1" applyFill="1" applyBorder="1" applyAlignment="1">
      <alignment horizontal="center" vertical="center"/>
    </xf>
    <xf numFmtId="176" fontId="3" fillId="7" borderId="47" xfId="0" applyNumberFormat="1" applyFont="1" applyFill="1" applyBorder="1" applyAlignment="1">
      <alignment horizontal="center" vertical="center"/>
    </xf>
    <xf numFmtId="176" fontId="3" fillId="7" borderId="48" xfId="0" applyNumberFormat="1" applyFont="1" applyFill="1" applyBorder="1" applyAlignment="1">
      <alignment horizontal="center" vertical="center"/>
    </xf>
    <xf numFmtId="176" fontId="3" fillId="7" borderId="49" xfId="0" applyNumberFormat="1" applyFont="1" applyFill="1" applyBorder="1" applyAlignment="1">
      <alignment horizontal="center" vertical="center"/>
    </xf>
    <xf numFmtId="176" fontId="3" fillId="7" borderId="0" xfId="0" applyNumberFormat="1" applyFont="1" applyFill="1" applyAlignment="1">
      <alignment horizontal="center" vertical="center"/>
    </xf>
    <xf numFmtId="176" fontId="3" fillId="7" borderId="50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right" wrapText="1"/>
    </xf>
    <xf numFmtId="0" fontId="3" fillId="0" borderId="54" xfId="0" applyFont="1" applyBorder="1" applyAlignment="1">
      <alignment horizontal="right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75" fontId="3" fillId="0" borderId="57" xfId="0" applyNumberFormat="1" applyFont="1" applyBorder="1" applyAlignment="1">
      <alignment horizontal="center"/>
    </xf>
    <xf numFmtId="175" fontId="3" fillId="0" borderId="58" xfId="0" applyNumberFormat="1" applyFont="1" applyBorder="1" applyAlignment="1">
      <alignment horizontal="center"/>
    </xf>
    <xf numFmtId="175" fontId="3" fillId="0" borderId="59" xfId="0" applyNumberFormat="1" applyFont="1" applyBorder="1" applyAlignment="1">
      <alignment horizontal="center" wrapText="1"/>
    </xf>
    <xf numFmtId="175" fontId="3" fillId="0" borderId="60" xfId="0" applyNumberFormat="1" applyFont="1" applyBorder="1" applyAlignment="1">
      <alignment horizontal="center" wrapText="1"/>
    </xf>
    <xf numFmtId="175" fontId="3" fillId="0" borderId="57" xfId="0" applyNumberFormat="1" applyFont="1" applyBorder="1" applyAlignment="1">
      <alignment horizontal="center" wrapText="1"/>
    </xf>
    <xf numFmtId="175" fontId="3" fillId="0" borderId="58" xfId="0" applyNumberFormat="1" applyFont="1" applyBorder="1" applyAlignment="1">
      <alignment horizontal="center" wrapText="1"/>
    </xf>
    <xf numFmtId="176" fontId="3" fillId="7" borderId="48" xfId="0" applyNumberFormat="1" applyFont="1" applyFill="1" applyBorder="1" applyAlignment="1">
      <alignment horizontal="center" wrapText="1"/>
    </xf>
    <xf numFmtId="176" fontId="3" fillId="7" borderId="61" xfId="0" applyNumberFormat="1" applyFont="1" applyFill="1" applyBorder="1" applyAlignment="1">
      <alignment horizontal="center" wrapText="1"/>
    </xf>
    <xf numFmtId="175" fontId="3" fillId="4" borderId="59" xfId="0" applyNumberFormat="1" applyFont="1" applyFill="1" applyBorder="1" applyAlignment="1">
      <alignment horizontal="center" wrapText="1"/>
    </xf>
    <xf numFmtId="175" fontId="3" fillId="4" borderId="60" xfId="0" applyNumberFormat="1" applyFont="1" applyFill="1" applyBorder="1" applyAlignment="1">
      <alignment horizontal="center" wrapText="1"/>
    </xf>
    <xf numFmtId="175" fontId="3" fillId="0" borderId="62" xfId="0" applyNumberFormat="1" applyFont="1" applyBorder="1" applyAlignment="1">
      <alignment horizontal="center"/>
    </xf>
    <xf numFmtId="175" fontId="3" fillId="0" borderId="63" xfId="0" applyNumberFormat="1" applyFont="1" applyBorder="1" applyAlignment="1">
      <alignment horizontal="center"/>
    </xf>
    <xf numFmtId="175" fontId="3" fillId="0" borderId="64" xfId="0" applyNumberFormat="1" applyFont="1" applyBorder="1" applyAlignment="1">
      <alignment horizontal="center"/>
    </xf>
    <xf numFmtId="175" fontId="3" fillId="0" borderId="65" xfId="0" applyNumberFormat="1" applyFont="1" applyBorder="1" applyAlignment="1">
      <alignment horizontal="center"/>
    </xf>
    <xf numFmtId="175" fontId="3" fillId="0" borderId="59" xfId="0" applyNumberFormat="1" applyFont="1" applyBorder="1" applyAlignment="1">
      <alignment horizontal="center"/>
    </xf>
    <xf numFmtId="175" fontId="3" fillId="0" borderId="6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66" xfId="0" applyNumberFormat="1" applyFont="1" applyBorder="1" applyAlignment="1">
      <alignment/>
    </xf>
    <xf numFmtId="0" fontId="4" fillId="0" borderId="67" xfId="0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6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34" borderId="22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20" xfId="0" applyNumberFormat="1" applyFont="1" applyBorder="1" applyAlignment="1">
      <alignment/>
    </xf>
    <xf numFmtId="0" fontId="4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9">
      <selection activeCell="L42" sqref="L42"/>
    </sheetView>
  </sheetViews>
  <sheetFormatPr defaultColWidth="9.140625" defaultRowHeight="12.75"/>
  <cols>
    <col min="3" max="3" width="23.00390625" style="0" customWidth="1"/>
    <col min="4" max="4" width="10.140625" style="0" bestFit="1" customWidth="1"/>
    <col min="6" max="6" width="11.28125" style="0" bestFit="1" customWidth="1"/>
    <col min="8" max="8" width="11.28125" style="0" bestFit="1" customWidth="1"/>
    <col min="9" max="9" width="11.8515625" style="0" bestFit="1" customWidth="1"/>
    <col min="10" max="10" width="10.28125" style="0" customWidth="1"/>
    <col min="11" max="11" width="11.28125" style="0" bestFit="1" customWidth="1"/>
    <col min="12" max="12" width="10.140625" style="0" bestFit="1" customWidth="1"/>
    <col min="13" max="13" width="11.8515625" style="0" bestFit="1" customWidth="1"/>
    <col min="14" max="14" width="14.28125" style="0" bestFit="1" customWidth="1"/>
  </cols>
  <sheetData>
    <row r="1" spans="1:14" ht="16.5" thickBot="1">
      <c r="A1" s="73"/>
      <c r="B1" s="74"/>
      <c r="C1" s="75" t="s">
        <v>39</v>
      </c>
      <c r="D1" s="76"/>
      <c r="E1" s="76"/>
      <c r="F1" s="76"/>
      <c r="G1" s="76"/>
      <c r="H1" s="76"/>
      <c r="I1" s="77"/>
      <c r="J1" s="76"/>
      <c r="K1" s="78"/>
      <c r="L1" s="79"/>
      <c r="M1" s="80"/>
      <c r="N1" s="81"/>
    </row>
    <row r="2" spans="1:14" ht="13.5" thickBot="1">
      <c r="A2" s="100" t="s">
        <v>42</v>
      </c>
      <c r="B2" s="101"/>
      <c r="C2" s="101"/>
      <c r="D2" s="104" t="s">
        <v>0</v>
      </c>
      <c r="E2" s="105"/>
      <c r="F2" s="105"/>
      <c r="G2" s="105"/>
      <c r="H2" s="106"/>
      <c r="I2" s="110" t="s">
        <v>1</v>
      </c>
      <c r="J2" s="111"/>
      <c r="K2" s="111"/>
      <c r="L2" s="111"/>
      <c r="M2" s="111"/>
      <c r="N2" s="112"/>
    </row>
    <row r="3" spans="1:14" ht="13.5" thickBot="1">
      <c r="A3" s="102"/>
      <c r="B3" s="103"/>
      <c r="C3" s="103"/>
      <c r="D3" s="107"/>
      <c r="E3" s="108"/>
      <c r="F3" s="108"/>
      <c r="G3" s="108"/>
      <c r="H3" s="109"/>
      <c r="I3" s="113"/>
      <c r="J3" s="114"/>
      <c r="K3" s="114"/>
      <c r="L3" s="114"/>
      <c r="M3" s="114"/>
      <c r="N3" s="115"/>
    </row>
    <row r="4" spans="1:14" ht="13.5" thickBot="1">
      <c r="A4" s="116" t="s">
        <v>2</v>
      </c>
      <c r="B4" s="118" t="s">
        <v>3</v>
      </c>
      <c r="C4" s="120" t="s">
        <v>4</v>
      </c>
      <c r="D4" s="122" t="s">
        <v>5</v>
      </c>
      <c r="E4" s="124" t="s">
        <v>58</v>
      </c>
      <c r="F4" s="126" t="s">
        <v>38</v>
      </c>
      <c r="G4" s="124" t="s">
        <v>57</v>
      </c>
      <c r="H4" s="130" t="s">
        <v>34</v>
      </c>
      <c r="I4" s="132" t="s">
        <v>6</v>
      </c>
      <c r="J4" s="122" t="s">
        <v>7</v>
      </c>
      <c r="K4" s="126" t="s">
        <v>38</v>
      </c>
      <c r="L4" s="134" t="s">
        <v>8</v>
      </c>
      <c r="M4" s="136" t="s">
        <v>28</v>
      </c>
      <c r="N4" s="128" t="s">
        <v>35</v>
      </c>
    </row>
    <row r="5" spans="1:14" ht="13.5" thickBot="1">
      <c r="A5" s="117"/>
      <c r="B5" s="119"/>
      <c r="C5" s="121"/>
      <c r="D5" s="123"/>
      <c r="E5" s="125"/>
      <c r="F5" s="127"/>
      <c r="G5" s="125"/>
      <c r="H5" s="131"/>
      <c r="I5" s="133"/>
      <c r="J5" s="123"/>
      <c r="K5" s="127"/>
      <c r="L5" s="135"/>
      <c r="M5" s="137"/>
      <c r="N5" s="129"/>
    </row>
    <row r="6" spans="1:14" ht="15">
      <c r="A6" s="26" t="s">
        <v>40</v>
      </c>
      <c r="B6" s="36">
        <v>100187</v>
      </c>
      <c r="C6" s="3" t="s">
        <v>41</v>
      </c>
      <c r="D6" s="37"/>
      <c r="E6" s="38"/>
      <c r="F6" s="45"/>
      <c r="G6" s="84"/>
      <c r="H6" s="41"/>
      <c r="I6" s="7">
        <v>555</v>
      </c>
      <c r="J6" s="6"/>
      <c r="K6" s="8"/>
      <c r="L6" s="95">
        <v>111</v>
      </c>
      <c r="M6" s="59">
        <f>SUM(I6:L6)</f>
        <v>666</v>
      </c>
      <c r="N6" s="43">
        <v>666</v>
      </c>
    </row>
    <row r="7" spans="1:14" ht="15">
      <c r="A7" s="26" t="s">
        <v>90</v>
      </c>
      <c r="B7" s="36" t="s">
        <v>33</v>
      </c>
      <c r="C7" s="2" t="s">
        <v>37</v>
      </c>
      <c r="D7" s="54">
        <v>1130.79</v>
      </c>
      <c r="E7" s="55"/>
      <c r="F7" s="56"/>
      <c r="G7" s="57">
        <v>19.21</v>
      </c>
      <c r="H7" s="42">
        <f>SUM(H6+D7+E7+F7+G7)</f>
        <v>1150</v>
      </c>
      <c r="I7" s="7"/>
      <c r="J7" s="6"/>
      <c r="K7" s="8"/>
      <c r="L7" s="95"/>
      <c r="M7" s="60">
        <v>0</v>
      </c>
      <c r="N7" s="44">
        <f aca="true" t="shared" si="0" ref="N7:N42">SUM(N6+M7)</f>
        <v>666</v>
      </c>
    </row>
    <row r="8" spans="1:14" ht="15">
      <c r="A8" s="4" t="s">
        <v>43</v>
      </c>
      <c r="B8" s="40">
        <v>100188</v>
      </c>
      <c r="C8" s="2" t="s">
        <v>46</v>
      </c>
      <c r="D8" s="54"/>
      <c r="E8" s="55"/>
      <c r="F8" s="56"/>
      <c r="G8" s="57"/>
      <c r="H8" s="42">
        <f aca="true" t="shared" si="1" ref="H8:H42">SUM(H7+D8+E8+F8+G8)</f>
        <v>1150</v>
      </c>
      <c r="I8" s="10"/>
      <c r="J8" s="9"/>
      <c r="K8" s="11">
        <v>9400</v>
      </c>
      <c r="L8" s="96">
        <v>1880</v>
      </c>
      <c r="M8" s="60">
        <f aca="true" t="shared" si="2" ref="M8:M42">SUM(I8:L8)</f>
        <v>11280</v>
      </c>
      <c r="N8" s="44">
        <f t="shared" si="0"/>
        <v>11946</v>
      </c>
    </row>
    <row r="9" spans="1:14" ht="15">
      <c r="A9" s="4" t="s">
        <v>44</v>
      </c>
      <c r="B9" s="40">
        <v>100189</v>
      </c>
      <c r="C9" s="2" t="s">
        <v>47</v>
      </c>
      <c r="D9" s="54"/>
      <c r="E9" s="55"/>
      <c r="F9" s="55"/>
      <c r="G9" s="94"/>
      <c r="H9" s="42">
        <f t="shared" si="1"/>
        <v>1150</v>
      </c>
      <c r="I9" s="10">
        <v>1495</v>
      </c>
      <c r="J9" s="9"/>
      <c r="K9" s="11"/>
      <c r="L9" s="96">
        <v>299</v>
      </c>
      <c r="M9" s="60">
        <f t="shared" si="2"/>
        <v>1794</v>
      </c>
      <c r="N9" s="44">
        <f t="shared" si="0"/>
        <v>13740</v>
      </c>
    </row>
    <row r="10" spans="1:14" ht="15">
      <c r="A10" s="4" t="s">
        <v>48</v>
      </c>
      <c r="B10" s="40" t="s">
        <v>33</v>
      </c>
      <c r="C10" s="2" t="s">
        <v>49</v>
      </c>
      <c r="D10" s="54"/>
      <c r="E10" s="55"/>
      <c r="F10" s="55">
        <v>5000</v>
      </c>
      <c r="G10" s="94"/>
      <c r="H10" s="42">
        <f t="shared" si="1"/>
        <v>6150</v>
      </c>
      <c r="I10" s="10"/>
      <c r="J10" s="9"/>
      <c r="K10" s="11"/>
      <c r="L10" s="96"/>
      <c r="M10" s="60">
        <v>0</v>
      </c>
      <c r="N10" s="44">
        <f t="shared" si="0"/>
        <v>13740</v>
      </c>
    </row>
    <row r="11" spans="1:14" ht="15">
      <c r="A11" s="4" t="s">
        <v>48</v>
      </c>
      <c r="B11" s="40" t="s">
        <v>33</v>
      </c>
      <c r="C11" s="2" t="s">
        <v>50</v>
      </c>
      <c r="D11" s="54"/>
      <c r="E11" s="55"/>
      <c r="F11" s="55">
        <v>5000</v>
      </c>
      <c r="G11" s="94"/>
      <c r="H11" s="42">
        <f t="shared" si="1"/>
        <v>11150</v>
      </c>
      <c r="I11" s="10"/>
      <c r="J11" s="9"/>
      <c r="K11" s="11"/>
      <c r="L11" s="96"/>
      <c r="M11" s="60">
        <v>0</v>
      </c>
      <c r="N11" s="44">
        <f t="shared" si="0"/>
        <v>13740</v>
      </c>
    </row>
    <row r="12" spans="1:14" ht="15">
      <c r="A12" s="4" t="s">
        <v>52</v>
      </c>
      <c r="B12" s="40" t="s">
        <v>33</v>
      </c>
      <c r="C12" s="2" t="s">
        <v>51</v>
      </c>
      <c r="D12" s="54"/>
      <c r="E12" s="55"/>
      <c r="F12" s="55">
        <v>5000</v>
      </c>
      <c r="G12" s="94"/>
      <c r="H12" s="42">
        <f t="shared" si="1"/>
        <v>16150</v>
      </c>
      <c r="I12" s="10"/>
      <c r="J12" s="9"/>
      <c r="K12" s="11"/>
      <c r="L12" s="96"/>
      <c r="M12" s="60">
        <v>0</v>
      </c>
      <c r="N12" s="44">
        <f t="shared" si="0"/>
        <v>13740</v>
      </c>
    </row>
    <row r="13" spans="1:14" ht="15">
      <c r="A13" s="4" t="s">
        <v>53</v>
      </c>
      <c r="B13" s="40" t="s">
        <v>33</v>
      </c>
      <c r="C13" s="2" t="s">
        <v>54</v>
      </c>
      <c r="D13" s="54"/>
      <c r="E13" s="55"/>
      <c r="F13" s="55">
        <v>5000</v>
      </c>
      <c r="G13" s="94"/>
      <c r="H13" s="42">
        <f t="shared" si="1"/>
        <v>21150</v>
      </c>
      <c r="I13" s="10"/>
      <c r="J13" s="9"/>
      <c r="K13" s="11"/>
      <c r="L13" s="96"/>
      <c r="M13" s="60">
        <v>0</v>
      </c>
      <c r="N13" s="44">
        <f t="shared" si="0"/>
        <v>13740</v>
      </c>
    </row>
    <row r="14" spans="1:14" ht="15">
      <c r="A14" s="4" t="s">
        <v>45</v>
      </c>
      <c r="B14" s="40">
        <v>100190</v>
      </c>
      <c r="C14" s="2" t="s">
        <v>32</v>
      </c>
      <c r="D14" s="54"/>
      <c r="E14" s="55"/>
      <c r="F14" s="56"/>
      <c r="G14" s="57"/>
      <c r="H14" s="42">
        <f t="shared" si="1"/>
        <v>21150</v>
      </c>
      <c r="I14" s="10">
        <v>10.04</v>
      </c>
      <c r="J14" s="9"/>
      <c r="K14" s="11"/>
      <c r="L14" s="96"/>
      <c r="M14" s="60">
        <f t="shared" si="2"/>
        <v>10.04</v>
      </c>
      <c r="N14" s="44">
        <f t="shared" si="0"/>
        <v>13750.04</v>
      </c>
    </row>
    <row r="15" spans="1:14" ht="15">
      <c r="A15" s="4" t="s">
        <v>59</v>
      </c>
      <c r="B15" s="40" t="s">
        <v>33</v>
      </c>
      <c r="C15" s="2" t="s">
        <v>60</v>
      </c>
      <c r="D15" s="54"/>
      <c r="E15" s="55">
        <v>0.9</v>
      </c>
      <c r="F15" s="56"/>
      <c r="G15" s="57"/>
      <c r="H15" s="42">
        <f t="shared" si="1"/>
        <v>21150.9</v>
      </c>
      <c r="I15" s="10"/>
      <c r="J15" s="9"/>
      <c r="K15" s="11"/>
      <c r="L15" s="96"/>
      <c r="M15" s="60">
        <f t="shared" si="2"/>
        <v>0</v>
      </c>
      <c r="N15" s="44">
        <f t="shared" si="0"/>
        <v>13750.04</v>
      </c>
    </row>
    <row r="16" spans="1:14" ht="15">
      <c r="A16" s="4" t="s">
        <v>55</v>
      </c>
      <c r="B16" s="40">
        <v>100191</v>
      </c>
      <c r="C16" s="2" t="s">
        <v>66</v>
      </c>
      <c r="D16" s="54"/>
      <c r="E16" s="55"/>
      <c r="F16" s="56"/>
      <c r="G16" s="57"/>
      <c r="H16" s="42">
        <f t="shared" si="1"/>
        <v>21150.9</v>
      </c>
      <c r="I16" s="10"/>
      <c r="J16" s="9">
        <v>230.74</v>
      </c>
      <c r="K16" s="11"/>
      <c r="L16" s="96"/>
      <c r="M16" s="60">
        <f t="shared" si="2"/>
        <v>230.74</v>
      </c>
      <c r="N16" s="44">
        <f t="shared" si="0"/>
        <v>13980.78</v>
      </c>
    </row>
    <row r="17" spans="1:14" ht="15">
      <c r="A17" s="4" t="s">
        <v>55</v>
      </c>
      <c r="B17" s="40">
        <v>100192</v>
      </c>
      <c r="C17" s="2" t="s">
        <v>56</v>
      </c>
      <c r="D17" s="54"/>
      <c r="E17" s="55"/>
      <c r="F17" s="56"/>
      <c r="G17" s="57"/>
      <c r="H17" s="42">
        <f t="shared" si="1"/>
        <v>21150.9</v>
      </c>
      <c r="I17" s="10"/>
      <c r="J17" s="9">
        <v>57.6</v>
      </c>
      <c r="K17" s="11"/>
      <c r="L17" s="96"/>
      <c r="M17" s="60">
        <f t="shared" si="2"/>
        <v>57.6</v>
      </c>
      <c r="N17" s="44">
        <f t="shared" si="0"/>
        <v>14038.380000000001</v>
      </c>
    </row>
    <row r="18" spans="1:14" ht="15">
      <c r="A18" s="4" t="s">
        <v>61</v>
      </c>
      <c r="B18" s="40">
        <v>100193</v>
      </c>
      <c r="C18" s="2" t="s">
        <v>46</v>
      </c>
      <c r="D18" s="54"/>
      <c r="E18" s="55"/>
      <c r="F18" s="56"/>
      <c r="G18" s="57"/>
      <c r="H18" s="42">
        <f t="shared" si="1"/>
        <v>21150.9</v>
      </c>
      <c r="I18" s="10"/>
      <c r="J18" s="9"/>
      <c r="K18" s="11">
        <v>9400</v>
      </c>
      <c r="L18" s="96">
        <v>1880</v>
      </c>
      <c r="M18" s="60">
        <f t="shared" si="2"/>
        <v>11280</v>
      </c>
      <c r="N18" s="44">
        <f t="shared" si="0"/>
        <v>25318.38</v>
      </c>
    </row>
    <row r="19" spans="1:14" ht="15">
      <c r="A19" s="4" t="s">
        <v>62</v>
      </c>
      <c r="B19" s="40">
        <v>100194</v>
      </c>
      <c r="C19" s="2" t="s">
        <v>63</v>
      </c>
      <c r="D19" s="54"/>
      <c r="E19" s="55"/>
      <c r="F19" s="56"/>
      <c r="G19" s="57"/>
      <c r="H19" s="42">
        <f t="shared" si="1"/>
        <v>21150.9</v>
      </c>
      <c r="I19" s="10">
        <v>30</v>
      </c>
      <c r="J19" s="9"/>
      <c r="K19" s="11"/>
      <c r="L19" s="12"/>
      <c r="M19" s="60">
        <f t="shared" si="2"/>
        <v>30</v>
      </c>
      <c r="N19" s="44">
        <f t="shared" si="0"/>
        <v>25348.38</v>
      </c>
    </row>
    <row r="20" spans="1:14" ht="15">
      <c r="A20" s="4" t="s">
        <v>62</v>
      </c>
      <c r="B20" s="40">
        <v>100195</v>
      </c>
      <c r="C20" s="2" t="s">
        <v>64</v>
      </c>
      <c r="D20" s="54"/>
      <c r="E20" s="55"/>
      <c r="F20" s="56"/>
      <c r="G20" s="57"/>
      <c r="H20" s="42">
        <f t="shared" si="1"/>
        <v>21150.9</v>
      </c>
      <c r="I20" s="10">
        <v>57.25</v>
      </c>
      <c r="J20" s="9"/>
      <c r="K20" s="11"/>
      <c r="L20" s="12"/>
      <c r="M20" s="60">
        <f t="shared" si="2"/>
        <v>57.25</v>
      </c>
      <c r="N20" s="44">
        <f t="shared" si="0"/>
        <v>25405.63</v>
      </c>
    </row>
    <row r="21" spans="1:14" ht="15">
      <c r="A21" s="4" t="s">
        <v>68</v>
      </c>
      <c r="B21" s="40" t="s">
        <v>33</v>
      </c>
      <c r="C21" s="2" t="s">
        <v>60</v>
      </c>
      <c r="D21" s="54"/>
      <c r="E21" s="55">
        <v>0.9</v>
      </c>
      <c r="F21" s="56"/>
      <c r="G21" s="57"/>
      <c r="H21" s="42">
        <f t="shared" si="1"/>
        <v>21151.800000000003</v>
      </c>
      <c r="I21" s="10"/>
      <c r="J21" s="9"/>
      <c r="K21" s="11"/>
      <c r="L21" s="12"/>
      <c r="M21" s="60">
        <f t="shared" si="2"/>
        <v>0</v>
      </c>
      <c r="N21" s="44">
        <f t="shared" si="0"/>
        <v>25405.63</v>
      </c>
    </row>
    <row r="22" spans="1:14" ht="15">
      <c r="A22" s="4" t="s">
        <v>69</v>
      </c>
      <c r="B22" s="40" t="s">
        <v>33</v>
      </c>
      <c r="C22" s="2" t="s">
        <v>70</v>
      </c>
      <c r="D22" s="54"/>
      <c r="E22" s="55"/>
      <c r="F22" s="56">
        <v>3760</v>
      </c>
      <c r="G22" s="57">
        <v>448.32</v>
      </c>
      <c r="H22" s="42">
        <f t="shared" si="1"/>
        <v>25360.120000000003</v>
      </c>
      <c r="I22" s="10"/>
      <c r="J22" s="9"/>
      <c r="K22" s="11"/>
      <c r="L22" s="12"/>
      <c r="M22" s="60">
        <f t="shared" si="2"/>
        <v>0</v>
      </c>
      <c r="N22" s="44">
        <f t="shared" si="0"/>
        <v>25405.63</v>
      </c>
    </row>
    <row r="23" spans="1:14" ht="15">
      <c r="A23" s="4" t="s">
        <v>65</v>
      </c>
      <c r="B23" s="40">
        <v>100196</v>
      </c>
      <c r="C23" s="2" t="s">
        <v>66</v>
      </c>
      <c r="D23" s="54"/>
      <c r="E23" s="55"/>
      <c r="F23" s="56"/>
      <c r="G23" s="57"/>
      <c r="H23" s="42">
        <f t="shared" si="1"/>
        <v>25360.120000000003</v>
      </c>
      <c r="I23" s="10"/>
      <c r="J23" s="9">
        <v>230.74</v>
      </c>
      <c r="K23" s="11"/>
      <c r="L23" s="12"/>
      <c r="M23" s="60">
        <f t="shared" si="2"/>
        <v>230.74</v>
      </c>
      <c r="N23" s="44">
        <f t="shared" si="0"/>
        <v>25636.370000000003</v>
      </c>
    </row>
    <row r="24" spans="1:14" ht="15">
      <c r="A24" s="4" t="s">
        <v>65</v>
      </c>
      <c r="B24" s="40">
        <v>100197</v>
      </c>
      <c r="C24" s="2" t="s">
        <v>67</v>
      </c>
      <c r="D24" s="54"/>
      <c r="E24" s="55"/>
      <c r="F24" s="56"/>
      <c r="G24" s="57"/>
      <c r="H24" s="42">
        <f t="shared" si="1"/>
        <v>25360.120000000003</v>
      </c>
      <c r="I24" s="10"/>
      <c r="J24" s="9">
        <v>57.6</v>
      </c>
      <c r="K24" s="11"/>
      <c r="L24" s="12"/>
      <c r="M24" s="60">
        <f t="shared" si="2"/>
        <v>57.6</v>
      </c>
      <c r="N24" s="44">
        <f t="shared" si="0"/>
        <v>25693.97</v>
      </c>
    </row>
    <row r="25" spans="1:14" ht="15">
      <c r="A25" s="4" t="s">
        <v>65</v>
      </c>
      <c r="B25" s="40">
        <v>100198</v>
      </c>
      <c r="C25" s="2" t="s">
        <v>63</v>
      </c>
      <c r="D25" s="54"/>
      <c r="E25" s="55"/>
      <c r="F25" s="56"/>
      <c r="G25" s="57"/>
      <c r="H25" s="42">
        <f t="shared" si="1"/>
        <v>25360.120000000003</v>
      </c>
      <c r="I25" s="10">
        <v>25</v>
      </c>
      <c r="J25" s="9"/>
      <c r="K25" s="11"/>
      <c r="L25" s="98">
        <v>5</v>
      </c>
      <c r="M25" s="60">
        <f t="shared" si="2"/>
        <v>30</v>
      </c>
      <c r="N25" s="44">
        <f t="shared" si="0"/>
        <v>25723.97</v>
      </c>
    </row>
    <row r="26" spans="1:14" ht="15">
      <c r="A26" s="4" t="s">
        <v>71</v>
      </c>
      <c r="B26" s="40" t="s">
        <v>33</v>
      </c>
      <c r="C26" s="2" t="s">
        <v>37</v>
      </c>
      <c r="D26" s="54">
        <v>1130.79</v>
      </c>
      <c r="E26" s="55"/>
      <c r="F26" s="56"/>
      <c r="G26" s="57">
        <v>19.21</v>
      </c>
      <c r="H26" s="42">
        <f t="shared" si="1"/>
        <v>26510.120000000003</v>
      </c>
      <c r="I26" s="10"/>
      <c r="J26" s="9"/>
      <c r="K26" s="11"/>
      <c r="L26" s="12"/>
      <c r="M26" s="60">
        <f t="shared" si="2"/>
        <v>0</v>
      </c>
      <c r="N26" s="44">
        <f t="shared" si="0"/>
        <v>25723.97</v>
      </c>
    </row>
    <row r="27" spans="1:14" ht="15">
      <c r="A27" s="39" t="s">
        <v>72</v>
      </c>
      <c r="B27" s="40">
        <v>100199</v>
      </c>
      <c r="C27" s="2" t="s">
        <v>73</v>
      </c>
      <c r="D27" s="54"/>
      <c r="E27" s="55"/>
      <c r="F27" s="56"/>
      <c r="G27" s="57"/>
      <c r="H27" s="42">
        <f t="shared" si="1"/>
        <v>26510.120000000003</v>
      </c>
      <c r="I27" s="10">
        <v>357</v>
      </c>
      <c r="J27" s="9"/>
      <c r="K27" s="11"/>
      <c r="L27" s="98">
        <v>71.4</v>
      </c>
      <c r="M27" s="60">
        <f t="shared" si="2"/>
        <v>428.4</v>
      </c>
      <c r="N27" s="44">
        <f t="shared" si="0"/>
        <v>26152.370000000003</v>
      </c>
    </row>
    <row r="28" spans="1:14" ht="15">
      <c r="A28" s="4" t="s">
        <v>75</v>
      </c>
      <c r="B28" s="40">
        <v>100200</v>
      </c>
      <c r="C28" s="2" t="s">
        <v>66</v>
      </c>
      <c r="D28" s="54"/>
      <c r="E28" s="55"/>
      <c r="F28" s="56"/>
      <c r="G28" s="57"/>
      <c r="H28" s="42">
        <f t="shared" si="1"/>
        <v>26510.120000000003</v>
      </c>
      <c r="I28" s="10"/>
      <c r="J28" s="9">
        <v>230.74</v>
      </c>
      <c r="K28" s="11"/>
      <c r="L28" s="12"/>
      <c r="M28" s="60">
        <f t="shared" si="2"/>
        <v>230.74</v>
      </c>
      <c r="N28" s="44">
        <f t="shared" si="0"/>
        <v>26383.110000000004</v>
      </c>
    </row>
    <row r="29" spans="1:14" ht="15">
      <c r="A29" s="4" t="s">
        <v>75</v>
      </c>
      <c r="B29" s="40">
        <v>100201</v>
      </c>
      <c r="C29" s="2" t="s">
        <v>76</v>
      </c>
      <c r="D29" s="54"/>
      <c r="E29" s="55"/>
      <c r="F29" s="56"/>
      <c r="G29" s="57"/>
      <c r="H29" s="42">
        <f t="shared" si="1"/>
        <v>26510.120000000003</v>
      </c>
      <c r="I29" s="10"/>
      <c r="J29" s="9">
        <v>57.6</v>
      </c>
      <c r="K29" s="11"/>
      <c r="L29" s="12"/>
      <c r="M29" s="60">
        <f t="shared" si="2"/>
        <v>57.6</v>
      </c>
      <c r="N29" s="44">
        <f t="shared" si="0"/>
        <v>26440.710000000003</v>
      </c>
    </row>
    <row r="30" spans="1:14" ht="15">
      <c r="A30" s="4" t="s">
        <v>75</v>
      </c>
      <c r="B30" s="40">
        <v>100202</v>
      </c>
      <c r="C30" s="2" t="s">
        <v>63</v>
      </c>
      <c r="D30" s="54"/>
      <c r="E30" s="55"/>
      <c r="F30" s="56"/>
      <c r="G30" s="57"/>
      <c r="H30" s="42">
        <f t="shared" si="1"/>
        <v>26510.120000000003</v>
      </c>
      <c r="I30" s="10">
        <v>25</v>
      </c>
      <c r="J30" s="9"/>
      <c r="K30" s="11"/>
      <c r="L30" s="98">
        <v>5</v>
      </c>
      <c r="M30" s="60">
        <f t="shared" si="2"/>
        <v>30</v>
      </c>
      <c r="N30" s="44">
        <f t="shared" si="0"/>
        <v>26470.710000000003</v>
      </c>
    </row>
    <row r="31" spans="1:14" ht="15">
      <c r="A31" s="4" t="s">
        <v>74</v>
      </c>
      <c r="B31" s="40">
        <v>100203</v>
      </c>
      <c r="C31" s="2" t="s">
        <v>77</v>
      </c>
      <c r="D31" s="54"/>
      <c r="E31" s="55"/>
      <c r="F31" s="56"/>
      <c r="G31" s="57"/>
      <c r="H31" s="42">
        <f t="shared" si="1"/>
        <v>26510.120000000003</v>
      </c>
      <c r="I31" s="10">
        <v>100</v>
      </c>
      <c r="J31" s="9"/>
      <c r="K31" s="11"/>
      <c r="L31" s="98">
        <v>20</v>
      </c>
      <c r="M31" s="60">
        <f t="shared" si="2"/>
        <v>120</v>
      </c>
      <c r="N31" s="44">
        <f t="shared" si="0"/>
        <v>26590.710000000003</v>
      </c>
    </row>
    <row r="32" spans="1:14" ht="15">
      <c r="A32" s="4" t="s">
        <v>74</v>
      </c>
      <c r="B32" s="40">
        <v>100204</v>
      </c>
      <c r="C32" s="2" t="s">
        <v>78</v>
      </c>
      <c r="D32" s="54"/>
      <c r="E32" s="55"/>
      <c r="F32" s="56"/>
      <c r="G32" s="57"/>
      <c r="H32" s="42">
        <f t="shared" si="1"/>
        <v>26510.120000000003</v>
      </c>
      <c r="I32" s="10">
        <v>106.4</v>
      </c>
      <c r="J32" s="9"/>
      <c r="K32" s="11"/>
      <c r="L32" s="12"/>
      <c r="M32" s="60">
        <f t="shared" si="2"/>
        <v>106.4</v>
      </c>
      <c r="N32" s="44">
        <f t="shared" si="0"/>
        <v>26697.110000000004</v>
      </c>
    </row>
    <row r="33" spans="1:14" ht="15">
      <c r="A33" s="4" t="s">
        <v>79</v>
      </c>
      <c r="B33" s="40">
        <v>100205</v>
      </c>
      <c r="C33" s="2" t="s">
        <v>80</v>
      </c>
      <c r="D33" s="54"/>
      <c r="E33" s="55"/>
      <c r="F33" s="56"/>
      <c r="G33" s="57"/>
      <c r="H33" s="42">
        <f t="shared" si="1"/>
        <v>26510.120000000003</v>
      </c>
      <c r="I33" s="10"/>
      <c r="J33" s="9"/>
      <c r="K33" s="11">
        <v>576.97</v>
      </c>
      <c r="L33" s="12"/>
      <c r="M33" s="60">
        <f t="shared" si="2"/>
        <v>576.97</v>
      </c>
      <c r="N33" s="44">
        <f t="shared" si="0"/>
        <v>27274.080000000005</v>
      </c>
    </row>
    <row r="34" spans="1:14" ht="15">
      <c r="A34" s="4" t="s">
        <v>85</v>
      </c>
      <c r="B34" s="40" t="s">
        <v>33</v>
      </c>
      <c r="C34" s="2" t="s">
        <v>60</v>
      </c>
      <c r="D34" s="54"/>
      <c r="E34" s="55">
        <v>0.9</v>
      </c>
      <c r="F34" s="56"/>
      <c r="G34" s="57"/>
      <c r="H34" s="42">
        <f t="shared" si="1"/>
        <v>26511.020000000004</v>
      </c>
      <c r="I34" s="10"/>
      <c r="J34" s="9"/>
      <c r="K34" s="11"/>
      <c r="L34" s="12"/>
      <c r="M34" s="60">
        <f t="shared" si="2"/>
        <v>0</v>
      </c>
      <c r="N34" s="44">
        <f t="shared" si="0"/>
        <v>27274.080000000005</v>
      </c>
    </row>
    <row r="35" spans="1:14" ht="15">
      <c r="A35" s="4" t="s">
        <v>81</v>
      </c>
      <c r="B35" s="40">
        <v>100206</v>
      </c>
      <c r="C35" s="2" t="s">
        <v>82</v>
      </c>
      <c r="D35" s="85"/>
      <c r="E35" s="58"/>
      <c r="F35" s="58"/>
      <c r="G35" s="86"/>
      <c r="H35" s="42">
        <f t="shared" si="1"/>
        <v>26511.020000000004</v>
      </c>
      <c r="I35" s="49">
        <v>341.2</v>
      </c>
      <c r="J35" s="46"/>
      <c r="K35" s="47"/>
      <c r="L35" s="48"/>
      <c r="M35" s="60">
        <f t="shared" si="2"/>
        <v>341.2</v>
      </c>
      <c r="N35" s="44">
        <f t="shared" si="0"/>
        <v>27615.280000000006</v>
      </c>
    </row>
    <row r="36" spans="1:14" ht="15">
      <c r="A36" s="4" t="s">
        <v>83</v>
      </c>
      <c r="B36" s="40">
        <v>100207</v>
      </c>
      <c r="C36" s="2" t="s">
        <v>84</v>
      </c>
      <c r="D36" s="85"/>
      <c r="E36" s="58"/>
      <c r="F36" s="58"/>
      <c r="G36" s="86"/>
      <c r="H36" s="42">
        <f t="shared" si="1"/>
        <v>26511.020000000004</v>
      </c>
      <c r="I36" s="49">
        <v>35.4</v>
      </c>
      <c r="J36" s="46"/>
      <c r="K36" s="47"/>
      <c r="L36" s="48">
        <v>7.1</v>
      </c>
      <c r="M36" s="60">
        <f t="shared" si="2"/>
        <v>42.5</v>
      </c>
      <c r="N36" s="44">
        <f t="shared" si="0"/>
        <v>27657.780000000006</v>
      </c>
    </row>
    <row r="37" spans="1:14" ht="15">
      <c r="A37" s="4" t="s">
        <v>83</v>
      </c>
      <c r="B37" s="40">
        <v>100208</v>
      </c>
      <c r="C37" s="2" t="s">
        <v>84</v>
      </c>
      <c r="D37" s="85"/>
      <c r="E37" s="58"/>
      <c r="F37" s="58"/>
      <c r="G37" s="86"/>
      <c r="H37" s="42">
        <f t="shared" si="1"/>
        <v>26511.020000000004</v>
      </c>
      <c r="I37" s="49">
        <v>27.53</v>
      </c>
      <c r="J37" s="46"/>
      <c r="K37" s="47"/>
      <c r="L37" s="48"/>
      <c r="M37" s="60">
        <f t="shared" si="2"/>
        <v>27.53</v>
      </c>
      <c r="N37" s="44">
        <f t="shared" si="0"/>
        <v>27685.310000000005</v>
      </c>
    </row>
    <row r="38" spans="1:14" ht="15">
      <c r="A38" s="4" t="s">
        <v>83</v>
      </c>
      <c r="B38" s="40">
        <v>100209</v>
      </c>
      <c r="C38" s="2" t="s">
        <v>32</v>
      </c>
      <c r="D38" s="85"/>
      <c r="E38" s="58"/>
      <c r="F38" s="58"/>
      <c r="G38" s="86"/>
      <c r="H38" s="42">
        <f t="shared" si="1"/>
        <v>26511.020000000004</v>
      </c>
      <c r="I38" s="49">
        <v>14.54</v>
      </c>
      <c r="J38" s="46"/>
      <c r="K38" s="47"/>
      <c r="L38" s="46"/>
      <c r="M38" s="60">
        <f t="shared" si="2"/>
        <v>14.54</v>
      </c>
      <c r="N38" s="44">
        <f t="shared" si="0"/>
        <v>27699.850000000006</v>
      </c>
    </row>
    <row r="39" spans="1:14" ht="15">
      <c r="A39" s="4" t="s">
        <v>89</v>
      </c>
      <c r="B39" s="40" t="s">
        <v>33</v>
      </c>
      <c r="C39" s="2" t="s">
        <v>60</v>
      </c>
      <c r="D39" s="85"/>
      <c r="E39" s="58">
        <v>0.9</v>
      </c>
      <c r="F39" s="58"/>
      <c r="G39" s="86"/>
      <c r="H39" s="42">
        <f t="shared" si="1"/>
        <v>26511.920000000006</v>
      </c>
      <c r="I39" s="49"/>
      <c r="J39" s="46"/>
      <c r="K39" s="47"/>
      <c r="L39" s="46"/>
      <c r="M39" s="60">
        <f t="shared" si="2"/>
        <v>0</v>
      </c>
      <c r="N39" s="44">
        <f t="shared" si="0"/>
        <v>27699.850000000006</v>
      </c>
    </row>
    <row r="40" spans="1:14" ht="15">
      <c r="A40" s="4" t="s">
        <v>87</v>
      </c>
      <c r="B40" s="40">
        <v>100210</v>
      </c>
      <c r="C40" s="2" t="s">
        <v>66</v>
      </c>
      <c r="D40" s="85"/>
      <c r="E40" s="58"/>
      <c r="F40" s="58"/>
      <c r="G40" s="86"/>
      <c r="H40" s="42">
        <f t="shared" si="1"/>
        <v>26511.920000000006</v>
      </c>
      <c r="I40" s="49"/>
      <c r="J40" s="46">
        <v>230.74</v>
      </c>
      <c r="K40" s="47"/>
      <c r="L40" s="46"/>
      <c r="M40" s="60">
        <f t="shared" si="2"/>
        <v>230.74</v>
      </c>
      <c r="N40" s="44">
        <f t="shared" si="0"/>
        <v>27930.590000000007</v>
      </c>
    </row>
    <row r="41" spans="1:14" ht="15">
      <c r="A41" s="90" t="s">
        <v>87</v>
      </c>
      <c r="B41" s="50">
        <v>100211</v>
      </c>
      <c r="C41" s="83" t="s">
        <v>102</v>
      </c>
      <c r="D41" s="91"/>
      <c r="E41" s="92"/>
      <c r="F41" s="92"/>
      <c r="G41" s="93"/>
      <c r="H41" s="42">
        <f t="shared" si="1"/>
        <v>26511.920000000006</v>
      </c>
      <c r="I41" s="52"/>
      <c r="J41" s="51">
        <v>57.6</v>
      </c>
      <c r="K41" s="53"/>
      <c r="L41" s="51"/>
      <c r="M41" s="60">
        <v>57.6</v>
      </c>
      <c r="N41" s="44">
        <f t="shared" si="0"/>
        <v>27988.190000000006</v>
      </c>
    </row>
    <row r="42" spans="1:14" ht="15.75" thickBot="1">
      <c r="A42" s="82" t="s">
        <v>88</v>
      </c>
      <c r="B42" s="50">
        <v>100212</v>
      </c>
      <c r="C42" s="83" t="s">
        <v>86</v>
      </c>
      <c r="D42" s="87"/>
      <c r="E42" s="88"/>
      <c r="F42" s="88"/>
      <c r="G42" s="89"/>
      <c r="H42" s="42">
        <f t="shared" si="1"/>
        <v>26511.920000000006</v>
      </c>
      <c r="I42" s="52">
        <v>125</v>
      </c>
      <c r="J42" s="51"/>
      <c r="K42" s="53"/>
      <c r="L42" s="99">
        <v>25</v>
      </c>
      <c r="M42" s="60">
        <f t="shared" si="2"/>
        <v>150</v>
      </c>
      <c r="N42" s="44">
        <f t="shared" si="0"/>
        <v>28138.190000000006</v>
      </c>
    </row>
    <row r="43" spans="1:14" s="72" customFormat="1" ht="16.5" thickBot="1">
      <c r="A43" s="69" t="s">
        <v>13</v>
      </c>
      <c r="B43" s="61"/>
      <c r="C43" s="70"/>
      <c r="D43" s="62">
        <f>SUM(D6:D42)</f>
        <v>2261.58</v>
      </c>
      <c r="E43" s="62">
        <f>SUM(E6:E42)</f>
        <v>3.6</v>
      </c>
      <c r="F43" s="62">
        <f>SUM(F6:F42)</f>
        <v>23760</v>
      </c>
      <c r="G43" s="62">
        <f>SUM(G6:G42)</f>
        <v>486.73999999999995</v>
      </c>
      <c r="H43" s="63">
        <f>SUM(D43:G43)</f>
        <v>26511.920000000002</v>
      </c>
      <c r="I43" s="64">
        <f>SUM(I8:I42)</f>
        <v>2749.36</v>
      </c>
      <c r="J43" s="65">
        <f>SUM(J6:J42)</f>
        <v>1153.3600000000001</v>
      </c>
      <c r="K43" s="66">
        <f>SUM(K6:K42)</f>
        <v>19376.97</v>
      </c>
      <c r="L43" s="67">
        <f>SUM(L6:L42)</f>
        <v>4303.5</v>
      </c>
      <c r="M43" s="68">
        <f>SUM(M6:M42)</f>
        <v>28138.190000000006</v>
      </c>
      <c r="N43" s="71">
        <f>SUM(M43)</f>
        <v>28138.190000000006</v>
      </c>
    </row>
    <row r="44" ht="12.75">
      <c r="L44" s="97" t="s">
        <v>103</v>
      </c>
    </row>
  </sheetData>
  <sheetProtection/>
  <mergeCells count="17">
    <mergeCell ref="N4:N5"/>
    <mergeCell ref="H4:H5"/>
    <mergeCell ref="I4:I5"/>
    <mergeCell ref="J4:J5"/>
    <mergeCell ref="K4:K5"/>
    <mergeCell ref="L4:L5"/>
    <mergeCell ref="M4:M5"/>
    <mergeCell ref="A2:C3"/>
    <mergeCell ref="D2:H3"/>
    <mergeCell ref="I2:N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3.8515625" style="0" customWidth="1"/>
    <col min="2" max="2" width="54.140625" style="0" customWidth="1"/>
    <col min="3" max="3" width="16.140625" style="13" bestFit="1" customWidth="1"/>
    <col min="4" max="4" width="12.8515625" style="13" bestFit="1" customWidth="1"/>
    <col min="5" max="5" width="14.7109375" style="13" customWidth="1"/>
  </cols>
  <sheetData>
    <row r="1" spans="1:4" ht="20.25">
      <c r="A1" s="15" t="s">
        <v>16</v>
      </c>
      <c r="B1" s="1"/>
      <c r="C1" s="27"/>
      <c r="D1" s="27"/>
    </row>
    <row r="2" spans="1:4" ht="20.25">
      <c r="A2" s="14"/>
      <c r="B2" s="1"/>
      <c r="C2" s="27"/>
      <c r="D2" s="27"/>
    </row>
    <row r="3" spans="1:4" ht="21" thickBot="1">
      <c r="A3" s="14" t="s">
        <v>17</v>
      </c>
      <c r="B3" s="1"/>
      <c r="C3" s="27"/>
      <c r="D3" s="27"/>
    </row>
    <row r="4" spans="1:5" ht="15.75">
      <c r="A4" s="19"/>
      <c r="B4" s="20"/>
      <c r="C4" s="28" t="s">
        <v>22</v>
      </c>
      <c r="D4" s="28" t="s">
        <v>23</v>
      </c>
      <c r="E4" s="29" t="s">
        <v>24</v>
      </c>
    </row>
    <row r="5" spans="1:5" ht="15">
      <c r="A5" s="21"/>
      <c r="B5" s="16"/>
      <c r="C5" s="30" t="s">
        <v>25</v>
      </c>
      <c r="D5" s="30"/>
      <c r="E5" s="31"/>
    </row>
    <row r="6" spans="1:5" ht="15.75">
      <c r="A6" s="22" t="s">
        <v>18</v>
      </c>
      <c r="B6" s="16"/>
      <c r="C6" s="30"/>
      <c r="D6" s="30">
        <v>9600</v>
      </c>
      <c r="E6" s="31"/>
    </row>
    <row r="7" spans="1:5" ht="15">
      <c r="A7" s="21"/>
      <c r="B7" s="16"/>
      <c r="C7" s="30"/>
      <c r="D7" s="30"/>
      <c r="E7" s="31"/>
    </row>
    <row r="8" spans="1:5" ht="15">
      <c r="A8" s="21"/>
      <c r="B8" s="16"/>
      <c r="C8" s="30"/>
      <c r="D8" s="30"/>
      <c r="E8" s="31"/>
    </row>
    <row r="9" spans="1:5" ht="15.75">
      <c r="A9" s="22" t="s">
        <v>1</v>
      </c>
      <c r="B9" s="16"/>
      <c r="C9" s="30"/>
      <c r="D9" s="30"/>
      <c r="E9" s="31"/>
    </row>
    <row r="10" spans="1:5" ht="15">
      <c r="A10" s="21"/>
      <c r="B10" s="16"/>
      <c r="C10" s="30"/>
      <c r="D10" s="30"/>
      <c r="E10" s="31"/>
    </row>
    <row r="11" spans="1:5" ht="15">
      <c r="A11" s="21" t="s">
        <v>15</v>
      </c>
      <c r="B11" s="16" t="s">
        <v>19</v>
      </c>
      <c r="C11" s="17">
        <v>121.35</v>
      </c>
      <c r="D11" s="30"/>
      <c r="E11" s="31">
        <f>SUM(D6-C11)</f>
        <v>9478.65</v>
      </c>
    </row>
    <row r="12" spans="1:5" ht="15">
      <c r="A12" s="21" t="s">
        <v>15</v>
      </c>
      <c r="B12" s="16" t="s">
        <v>19</v>
      </c>
      <c r="C12" s="17">
        <v>354.54</v>
      </c>
      <c r="D12" s="30"/>
      <c r="E12" s="31">
        <f aca="true" t="shared" si="0" ref="E12:E18">SUM(E11-C12)</f>
        <v>9124.109999999999</v>
      </c>
    </row>
    <row r="13" spans="1:5" ht="15">
      <c r="A13" s="21" t="s">
        <v>9</v>
      </c>
      <c r="B13" s="16" t="s">
        <v>30</v>
      </c>
      <c r="C13" s="17">
        <v>440</v>
      </c>
      <c r="D13" s="30"/>
      <c r="E13" s="31">
        <f t="shared" si="0"/>
        <v>8684.109999999999</v>
      </c>
    </row>
    <row r="14" spans="1:5" ht="15">
      <c r="A14" s="21" t="s">
        <v>10</v>
      </c>
      <c r="B14" s="16" t="s">
        <v>27</v>
      </c>
      <c r="C14" s="17">
        <v>1800</v>
      </c>
      <c r="D14" s="30"/>
      <c r="E14" s="31">
        <f t="shared" si="0"/>
        <v>6884.109999999999</v>
      </c>
    </row>
    <row r="15" spans="1:5" ht="15">
      <c r="A15" s="21" t="s">
        <v>11</v>
      </c>
      <c r="B15" s="16" t="s">
        <v>31</v>
      </c>
      <c r="C15" s="17">
        <v>260</v>
      </c>
      <c r="D15" s="30"/>
      <c r="E15" s="31">
        <f t="shared" si="0"/>
        <v>6624.109999999999</v>
      </c>
    </row>
    <row r="16" spans="1:5" ht="15">
      <c r="A16" s="21" t="s">
        <v>26</v>
      </c>
      <c r="B16" s="16" t="s">
        <v>21</v>
      </c>
      <c r="C16" s="17">
        <v>104.56</v>
      </c>
      <c r="D16" s="30"/>
      <c r="E16" s="31">
        <f t="shared" si="0"/>
        <v>6519.549999999998</v>
      </c>
    </row>
    <row r="17" spans="1:5" ht="15">
      <c r="A17" s="21" t="s">
        <v>14</v>
      </c>
      <c r="B17" s="16" t="s">
        <v>20</v>
      </c>
      <c r="C17" s="17">
        <v>5540.84</v>
      </c>
      <c r="D17" s="30"/>
      <c r="E17" s="31">
        <f t="shared" si="0"/>
        <v>978.7099999999982</v>
      </c>
    </row>
    <row r="18" spans="1:5" ht="15">
      <c r="A18" s="21" t="s">
        <v>10</v>
      </c>
      <c r="B18" s="16" t="s">
        <v>29</v>
      </c>
      <c r="C18" s="30">
        <v>1350</v>
      </c>
      <c r="D18" s="30"/>
      <c r="E18" s="31">
        <f t="shared" si="0"/>
        <v>-371.2900000000018</v>
      </c>
    </row>
    <row r="19" spans="1:5" ht="12.75">
      <c r="A19" s="23"/>
      <c r="B19" s="18"/>
      <c r="C19" s="33"/>
      <c r="D19" s="33"/>
      <c r="E19" s="32"/>
    </row>
    <row r="20" spans="1:5" ht="12.75">
      <c r="A20" s="23"/>
      <c r="B20" s="18"/>
      <c r="C20" s="33"/>
      <c r="D20" s="33"/>
      <c r="E20" s="32"/>
    </row>
    <row r="21" spans="1:5" ht="13.5" thickBot="1">
      <c r="A21" s="24"/>
      <c r="B21" s="25"/>
      <c r="C21" s="34"/>
      <c r="D21" s="34"/>
      <c r="E21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9.7109375" style="0" customWidth="1"/>
    <col min="2" max="2" width="19.421875" style="0" customWidth="1"/>
    <col min="3" max="3" width="22.28125" style="0" customWidth="1"/>
    <col min="4" max="4" width="12.7109375" style="5" bestFit="1" customWidth="1"/>
    <col min="5" max="5" width="15.00390625" style="0" bestFit="1" customWidth="1"/>
    <col min="6" max="6" width="12.7109375" style="0" bestFit="1" customWidth="1"/>
  </cols>
  <sheetData>
    <row r="1" spans="1:6" ht="15" thickBot="1">
      <c r="A1" s="138" t="s">
        <v>12</v>
      </c>
      <c r="B1" s="138"/>
      <c r="C1" s="138"/>
      <c r="D1" s="139"/>
      <c r="E1" s="139"/>
      <c r="F1" s="138"/>
    </row>
    <row r="2" spans="1:6" ht="15.75" thickBot="1">
      <c r="A2" s="140" t="s">
        <v>2</v>
      </c>
      <c r="B2" s="141" t="s">
        <v>101</v>
      </c>
      <c r="C2" s="141"/>
      <c r="D2" s="142" t="s">
        <v>23</v>
      </c>
      <c r="E2" s="142" t="s">
        <v>22</v>
      </c>
      <c r="F2" s="143" t="s">
        <v>24</v>
      </c>
    </row>
    <row r="3" spans="1:6" ht="14.25">
      <c r="A3" s="144"/>
      <c r="B3" s="26"/>
      <c r="C3" s="26"/>
      <c r="D3" s="145"/>
      <c r="E3" s="145"/>
      <c r="F3" s="146"/>
    </row>
    <row r="4" spans="1:6" ht="14.25">
      <c r="A4" s="147"/>
      <c r="B4" s="4" t="s">
        <v>91</v>
      </c>
      <c r="C4" s="4"/>
      <c r="D4" s="148">
        <v>28000</v>
      </c>
      <c r="E4" s="148"/>
      <c r="F4" s="149">
        <f>SUM(F3+D4-E4)</f>
        <v>28000</v>
      </c>
    </row>
    <row r="5" spans="1:6" ht="14.25">
      <c r="A5" s="147" t="s">
        <v>99</v>
      </c>
      <c r="B5" s="4" t="s">
        <v>94</v>
      </c>
      <c r="C5" s="4" t="s">
        <v>107</v>
      </c>
      <c r="D5" s="148"/>
      <c r="E5" s="148">
        <v>195</v>
      </c>
      <c r="F5" s="149">
        <f aca="true" t="shared" si="0" ref="F5:F14">SUM(F4+D5-E5)</f>
        <v>27805</v>
      </c>
    </row>
    <row r="6" spans="1:6" ht="14.25">
      <c r="A6" s="147" t="s">
        <v>100</v>
      </c>
      <c r="B6" s="4" t="s">
        <v>36</v>
      </c>
      <c r="C6" s="4" t="s">
        <v>107</v>
      </c>
      <c r="D6" s="148"/>
      <c r="E6" s="148">
        <v>2360</v>
      </c>
      <c r="F6" s="150">
        <f t="shared" si="0"/>
        <v>25445</v>
      </c>
    </row>
    <row r="7" spans="1:6" ht="14.25">
      <c r="A7" s="147" t="s">
        <v>43</v>
      </c>
      <c r="B7" s="4" t="s">
        <v>98</v>
      </c>
      <c r="C7" s="4" t="s">
        <v>106</v>
      </c>
      <c r="D7" s="148"/>
      <c r="E7" s="148">
        <v>11280</v>
      </c>
      <c r="F7" s="149">
        <f t="shared" si="0"/>
        <v>14165</v>
      </c>
    </row>
    <row r="8" spans="1:6" ht="14.25">
      <c r="A8" s="147" t="s">
        <v>48</v>
      </c>
      <c r="B8" s="4" t="s">
        <v>93</v>
      </c>
      <c r="C8" s="4" t="s">
        <v>104</v>
      </c>
      <c r="D8" s="148">
        <v>5000</v>
      </c>
      <c r="E8" s="148"/>
      <c r="F8" s="149">
        <f t="shared" si="0"/>
        <v>19165</v>
      </c>
    </row>
    <row r="9" spans="1:6" ht="14.25">
      <c r="A9" s="147" t="s">
        <v>48</v>
      </c>
      <c r="B9" s="4" t="s">
        <v>94</v>
      </c>
      <c r="C9" s="4" t="s">
        <v>104</v>
      </c>
      <c r="D9" s="148">
        <v>5000</v>
      </c>
      <c r="E9" s="148"/>
      <c r="F9" s="149">
        <f t="shared" si="0"/>
        <v>24165</v>
      </c>
    </row>
    <row r="10" spans="1:6" ht="14.25">
      <c r="A10" s="147" t="s">
        <v>52</v>
      </c>
      <c r="B10" s="4" t="s">
        <v>95</v>
      </c>
      <c r="C10" s="4" t="s">
        <v>104</v>
      </c>
      <c r="D10" s="148">
        <v>5000</v>
      </c>
      <c r="E10" s="148"/>
      <c r="F10" s="149">
        <f t="shared" si="0"/>
        <v>29165</v>
      </c>
    </row>
    <row r="11" spans="1:6" ht="14.25">
      <c r="A11" s="147" t="s">
        <v>92</v>
      </c>
      <c r="B11" s="4" t="s">
        <v>96</v>
      </c>
      <c r="C11" s="4" t="s">
        <v>104</v>
      </c>
      <c r="D11" s="148">
        <v>5000</v>
      </c>
      <c r="E11" s="148"/>
      <c r="F11" s="149">
        <f t="shared" si="0"/>
        <v>34165</v>
      </c>
    </row>
    <row r="12" spans="1:6" ht="14.25">
      <c r="A12" s="147" t="s">
        <v>61</v>
      </c>
      <c r="B12" s="4" t="s">
        <v>98</v>
      </c>
      <c r="C12" s="4" t="s">
        <v>105</v>
      </c>
      <c r="D12" s="148"/>
      <c r="E12" s="148">
        <v>11280</v>
      </c>
      <c r="F12" s="149">
        <f t="shared" si="0"/>
        <v>22885</v>
      </c>
    </row>
    <row r="13" spans="1:6" ht="14.25">
      <c r="A13" s="147" t="s">
        <v>69</v>
      </c>
      <c r="B13" s="4" t="s">
        <v>97</v>
      </c>
      <c r="C13" s="4" t="s">
        <v>108</v>
      </c>
      <c r="D13" s="148">
        <v>3760</v>
      </c>
      <c r="E13" s="148"/>
      <c r="F13" s="149">
        <f t="shared" si="0"/>
        <v>26645</v>
      </c>
    </row>
    <row r="14" spans="1:6" ht="14.25">
      <c r="A14" s="147" t="s">
        <v>79</v>
      </c>
      <c r="B14" s="4" t="s">
        <v>95</v>
      </c>
      <c r="C14" s="4" t="s">
        <v>108</v>
      </c>
      <c r="D14" s="148"/>
      <c r="E14" s="148">
        <v>576.97</v>
      </c>
      <c r="F14" s="150">
        <f t="shared" si="0"/>
        <v>26068.03</v>
      </c>
    </row>
    <row r="15" spans="1:6" ht="14.25">
      <c r="A15" s="147"/>
      <c r="B15" s="4"/>
      <c r="C15" s="4"/>
      <c r="D15" s="151"/>
      <c r="E15" s="148"/>
      <c r="F15" s="149"/>
    </row>
    <row r="16" spans="1:6" ht="14.25">
      <c r="A16" s="147"/>
      <c r="B16" s="4"/>
      <c r="C16" s="4"/>
      <c r="D16" s="148"/>
      <c r="E16" s="148"/>
      <c r="F16" s="152"/>
    </row>
    <row r="17" spans="1:6" ht="15" thickBot="1">
      <c r="A17" s="153"/>
      <c r="B17" s="82"/>
      <c r="C17" s="82"/>
      <c r="D17" s="154"/>
      <c r="E17" s="154"/>
      <c r="F17" s="155"/>
    </row>
    <row r="18" spans="1:6" ht="14.25">
      <c r="A18" s="138"/>
      <c r="B18" s="138"/>
      <c r="C18" s="138"/>
      <c r="D18" s="139"/>
      <c r="E18" s="139"/>
      <c r="F18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Graham Webb</cp:lastModifiedBy>
  <cp:lastPrinted>2020-02-26T12:06:59Z</cp:lastPrinted>
  <dcterms:created xsi:type="dcterms:W3CDTF">2010-09-27T11:08:40Z</dcterms:created>
  <dcterms:modified xsi:type="dcterms:W3CDTF">2020-02-26T12:28:57Z</dcterms:modified>
  <cp:category/>
  <cp:version/>
  <cp:contentType/>
  <cp:contentStatus/>
</cp:coreProperties>
</file>